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b99e3b9d23fe2d/Desktop/DD Überarbeitung/"/>
    </mc:Choice>
  </mc:AlternateContent>
  <xr:revisionPtr revIDLastSave="92" documentId="8_{60B551E7-A88D-4148-B030-FE17EA61EF1C}" xr6:coauthVersionLast="47" xr6:coauthVersionMax="47" xr10:uidLastSave="{3F414F5F-52BF-47AC-9F92-47EF1319E2B2}"/>
  <bookViews>
    <workbookView xWindow="-98" yWindow="-98" windowWidth="20715" windowHeight="13875" xr2:uid="{D8871854-F686-468C-8BA6-FC720DA4125D}"/>
  </bookViews>
  <sheets>
    <sheet name="Kalkula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G28" i="2"/>
  <c r="G34" i="2" s="1"/>
  <c r="E28" i="2"/>
  <c r="E34" i="2" s="1"/>
  <c r="C28" i="2"/>
  <c r="I7" i="2"/>
  <c r="I8" i="2" s="1"/>
  <c r="G7" i="2"/>
  <c r="G8" i="2" s="1"/>
  <c r="E7" i="2"/>
  <c r="E8" i="2" s="1"/>
  <c r="C7" i="2"/>
  <c r="C8" i="2" s="1"/>
  <c r="G9" i="2" l="1"/>
  <c r="G10" i="2" s="1"/>
  <c r="G12" i="2" s="1"/>
  <c r="I9" i="2"/>
  <c r="I10" i="2" s="1"/>
  <c r="I12" i="2" s="1"/>
  <c r="C9" i="2"/>
  <c r="C10" i="2" s="1"/>
  <c r="C12" i="2" s="1"/>
  <c r="E9" i="2"/>
  <c r="E10" i="2" s="1"/>
  <c r="E12" i="2" s="1"/>
  <c r="I34" i="2"/>
  <c r="C34" i="2"/>
  <c r="J34" i="2" s="1"/>
  <c r="E13" i="2" l="1"/>
  <c r="E14" i="2" s="1"/>
  <c r="I13" i="2"/>
  <c r="I14" i="2" s="1"/>
  <c r="G13" i="2"/>
  <c r="G14" i="2" s="1"/>
  <c r="C13" i="2"/>
  <c r="C14" i="2" s="1"/>
  <c r="I15" i="2" l="1"/>
  <c r="I33" i="2" s="1"/>
  <c r="I35" i="2" s="1"/>
  <c r="C15" i="2"/>
  <c r="C33" i="2" s="1"/>
  <c r="E15" i="2"/>
  <c r="E33" i="2" s="1"/>
  <c r="E35" i="2" s="1"/>
  <c r="G15" i="2"/>
  <c r="G33" i="2" s="1"/>
  <c r="G35" i="2" s="1"/>
  <c r="C35" i="2" l="1"/>
  <c r="J33" i="2"/>
  <c r="J35" i="2" s="1"/>
  <c r="C16" i="2"/>
  <c r="G16" i="2"/>
  <c r="E16" i="2"/>
  <c r="I16" i="2"/>
  <c r="C17" i="2" l="1"/>
  <c r="C18" i="2" s="1"/>
  <c r="I17" i="2"/>
  <c r="I18" i="2" s="1"/>
  <c r="G17" i="2"/>
  <c r="G18" i="2" s="1"/>
  <c r="E17" i="2"/>
  <c r="E18" i="2" s="1"/>
  <c r="E19" i="2" l="1"/>
  <c r="E29" i="2"/>
  <c r="E30" i="2" s="1"/>
  <c r="E32" i="2" s="1"/>
  <c r="G29" i="2"/>
  <c r="G30" i="2" s="1"/>
  <c r="G32" i="2" s="1"/>
  <c r="G19" i="2"/>
  <c r="I29" i="2"/>
  <c r="I30" i="2" s="1"/>
  <c r="I32" i="2" s="1"/>
  <c r="I19" i="2"/>
  <c r="C29" i="2"/>
  <c r="C30" i="2" s="1"/>
  <c r="C32" i="2" s="1"/>
  <c r="C19" i="2"/>
  <c r="J32" i="2" l="1"/>
  <c r="C37" i="2" s="1"/>
</calcChain>
</file>

<file path=xl/sharedStrings.xml><?xml version="1.0" encoding="utf-8"?>
<sst xmlns="http://schemas.openxmlformats.org/spreadsheetml/2006/main" count="57" uniqueCount="39">
  <si>
    <t>Kostenorientiert</t>
  </si>
  <si>
    <t>MX retro premium</t>
  </si>
  <si>
    <t>MX retro classic</t>
  </si>
  <si>
    <t>MX retro princess</t>
  </si>
  <si>
    <t>MX retro select</t>
  </si>
  <si>
    <t>%</t>
  </si>
  <si>
    <t>EUR</t>
  </si>
  <si>
    <t>Listeneinkaufspreis</t>
  </si>
  <si>
    <t>- Liefererrabatt</t>
  </si>
  <si>
    <t>= Zieleinkaufspreis</t>
  </si>
  <si>
    <t>- Liefererskonto</t>
  </si>
  <si>
    <t>= Bareinkaufspreis</t>
  </si>
  <si>
    <t>+ Bezugskosten</t>
  </si>
  <si>
    <t>Einstandspreis</t>
  </si>
  <si>
    <t>+ Handlungskosten</t>
  </si>
  <si>
    <t>= Selbstkosten</t>
  </si>
  <si>
    <t>+ Gewinnerwartung</t>
  </si>
  <si>
    <t>= Bar/Zielverkaufspreis</t>
  </si>
  <si>
    <t>+ Kundenrabatt</t>
  </si>
  <si>
    <t>= Angebotspreis (netto)</t>
  </si>
  <si>
    <t>Angebotspreis (brutto)</t>
  </si>
  <si>
    <t>UVP des Herstellters</t>
  </si>
  <si>
    <t>Marktorientiert</t>
  </si>
  <si>
    <t>In den Handlungskosten sind allgemeine Marketing- und Vertriebskosten eingepreist, nicht jedoch produktspezifische Kampagnenkosten.</t>
  </si>
  <si>
    <t>Gesamt</t>
  </si>
  <si>
    <t>Geschätzter VK (brutto)</t>
  </si>
  <si>
    <t>Geschätzter VK (netto)</t>
  </si>
  <si>
    <t>Notwendiger VK</t>
  </si>
  <si>
    <t>GAP</t>
  </si>
  <si>
    <t>verfügbare Menge</t>
  </si>
  <si>
    <t>GAP Gesamt</t>
  </si>
  <si>
    <t>Gewinnerwartung</t>
  </si>
  <si>
    <t>Umsatz</t>
  </si>
  <si>
    <t>Umsatzrentabilität</t>
  </si>
  <si>
    <t>Kampagnenbudget</t>
  </si>
  <si>
    <t>Retro Rollschuhe - Handelswarenkalkulation</t>
  </si>
  <si>
    <t>Autor:</t>
  </si>
  <si>
    <t>Michael Hugot, Ludwig-Erhard-Berufskolleg Münster</t>
  </si>
  <si>
    <t>Stand: 01.09.2021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</si>
</sst>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General\ &quot;Stück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quotePrefix="1"/>
    <xf numFmtId="0" fontId="1" fillId="0" borderId="0" xfId="0" applyFont="1"/>
    <xf numFmtId="10" fontId="1" fillId="0" borderId="0" xfId="0" applyNumberFormat="1" applyFont="1"/>
    <xf numFmtId="44" fontId="1" fillId="0" borderId="0" xfId="0" applyNumberFormat="1" applyFont="1"/>
    <xf numFmtId="0" fontId="1" fillId="0" borderId="1" xfId="0" applyFont="1" applyBorder="1"/>
    <xf numFmtId="44" fontId="1" fillId="0" borderId="1" xfId="0" applyNumberFormat="1" applyFont="1" applyBorder="1"/>
    <xf numFmtId="0" fontId="1" fillId="0" borderId="2" xfId="0" applyFont="1" applyBorder="1"/>
    <xf numFmtId="0" fontId="1" fillId="0" borderId="1" xfId="0" quotePrefix="1" applyFont="1" applyBorder="1"/>
    <xf numFmtId="0" fontId="0" fillId="0" borderId="3" xfId="0" quotePrefix="1" applyBorder="1"/>
    <xf numFmtId="0" fontId="1" fillId="2" borderId="0" xfId="0" applyFont="1" applyFill="1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/>
    </xf>
    <xf numFmtId="0" fontId="1" fillId="3" borderId="0" xfId="0" quotePrefix="1" applyFont="1" applyFill="1" applyAlignment="1">
      <alignment horizontal="center"/>
    </xf>
    <xf numFmtId="10" fontId="0" fillId="3" borderId="0" xfId="0" applyNumberFormat="1" applyFill="1"/>
    <xf numFmtId="44" fontId="0" fillId="3" borderId="0" xfId="0" applyNumberFormat="1" applyFill="1"/>
    <xf numFmtId="10" fontId="0" fillId="3" borderId="3" xfId="0" applyNumberFormat="1" applyFill="1" applyBorder="1"/>
    <xf numFmtId="44" fontId="0" fillId="3" borderId="3" xfId="0" applyNumberFormat="1" applyFill="1" applyBorder="1"/>
    <xf numFmtId="10" fontId="1" fillId="3" borderId="0" xfId="0" applyNumberFormat="1" applyFont="1" applyFill="1"/>
    <xf numFmtId="44" fontId="1" fillId="3" borderId="0" xfId="0" applyNumberFormat="1" applyFont="1" applyFill="1"/>
    <xf numFmtId="10" fontId="1" fillId="3" borderId="1" xfId="0" applyNumberFormat="1" applyFont="1" applyFill="1" applyBorder="1"/>
    <xf numFmtId="44" fontId="1" fillId="3" borderId="1" xfId="0" applyNumberFormat="1" applyFont="1" applyFill="1" applyBorder="1"/>
    <xf numFmtId="10" fontId="1" fillId="3" borderId="2" xfId="0" applyNumberFormat="1" applyFont="1" applyFill="1" applyBorder="1"/>
    <xf numFmtId="44" fontId="1" fillId="3" borderId="2" xfId="0" applyNumberFormat="1" applyFont="1" applyFill="1" applyBorder="1"/>
    <xf numFmtId="0" fontId="0" fillId="3" borderId="0" xfId="0" applyFill="1"/>
    <xf numFmtId="9" fontId="0" fillId="3" borderId="0" xfId="0" applyNumberFormat="1" applyFill="1"/>
    <xf numFmtId="0" fontId="1" fillId="3" borderId="0" xfId="0" applyFont="1" applyFill="1"/>
    <xf numFmtId="10" fontId="1" fillId="4" borderId="0" xfId="0" quotePrefix="1" applyNumberFormat="1" applyFont="1" applyFill="1" applyAlignment="1">
      <alignment horizontal="center"/>
    </xf>
    <xf numFmtId="0" fontId="1" fillId="4" borderId="0" xfId="0" quotePrefix="1" applyFont="1" applyFill="1" applyAlignment="1">
      <alignment horizontal="center"/>
    </xf>
    <xf numFmtId="10" fontId="0" fillId="4" borderId="0" xfId="0" applyNumberFormat="1" applyFill="1"/>
    <xf numFmtId="44" fontId="0" fillId="4" borderId="0" xfId="0" applyNumberFormat="1" applyFill="1"/>
    <xf numFmtId="10" fontId="0" fillId="4" borderId="3" xfId="0" applyNumberFormat="1" applyFill="1" applyBorder="1"/>
    <xf numFmtId="44" fontId="0" fillId="4" borderId="3" xfId="0" applyNumberFormat="1" applyFill="1" applyBorder="1"/>
    <xf numFmtId="10" fontId="1" fillId="4" borderId="0" xfId="0" applyNumberFormat="1" applyFont="1" applyFill="1"/>
    <xf numFmtId="44" fontId="1" fillId="4" borderId="0" xfId="0" applyNumberFormat="1" applyFont="1" applyFill="1"/>
    <xf numFmtId="10" fontId="1" fillId="4" borderId="1" xfId="0" applyNumberFormat="1" applyFont="1" applyFill="1" applyBorder="1"/>
    <xf numFmtId="44" fontId="1" fillId="4" borderId="1" xfId="0" applyNumberFormat="1" applyFont="1" applyFill="1" applyBorder="1"/>
    <xf numFmtId="10" fontId="1" fillId="4" borderId="2" xfId="0" applyNumberFormat="1" applyFont="1" applyFill="1" applyBorder="1"/>
    <xf numFmtId="44" fontId="1" fillId="4" borderId="2" xfId="0" applyNumberFormat="1" applyFont="1" applyFill="1" applyBorder="1"/>
    <xf numFmtId="0" fontId="0" fillId="4" borderId="0" xfId="0" applyFill="1"/>
    <xf numFmtId="9" fontId="0" fillId="4" borderId="0" xfId="0" applyNumberFormat="1" applyFill="1"/>
    <xf numFmtId="0" fontId="1" fillId="4" borderId="0" xfId="0" applyFont="1" applyFill="1"/>
    <xf numFmtId="10" fontId="1" fillId="5" borderId="0" xfId="0" quotePrefix="1" applyNumberFormat="1" applyFont="1" applyFill="1" applyAlignment="1">
      <alignment horizontal="center"/>
    </xf>
    <xf numFmtId="0" fontId="1" fillId="5" borderId="0" xfId="0" quotePrefix="1" applyFont="1" applyFill="1" applyAlignment="1">
      <alignment horizontal="center"/>
    </xf>
    <xf numFmtId="10" fontId="0" fillId="5" borderId="0" xfId="0" applyNumberFormat="1" applyFill="1"/>
    <xf numFmtId="44" fontId="0" fillId="5" borderId="0" xfId="0" applyNumberFormat="1" applyFill="1"/>
    <xf numFmtId="10" fontId="0" fillId="5" borderId="3" xfId="0" applyNumberFormat="1" applyFill="1" applyBorder="1"/>
    <xf numFmtId="44" fontId="0" fillId="5" borderId="3" xfId="0" applyNumberFormat="1" applyFill="1" applyBorder="1"/>
    <xf numFmtId="10" fontId="1" fillId="5" borderId="0" xfId="0" applyNumberFormat="1" applyFont="1" applyFill="1"/>
    <xf numFmtId="44" fontId="1" fillId="5" borderId="0" xfId="0" applyNumberFormat="1" applyFont="1" applyFill="1"/>
    <xf numFmtId="10" fontId="1" fillId="5" borderId="1" xfId="0" applyNumberFormat="1" applyFont="1" applyFill="1" applyBorder="1"/>
    <xf numFmtId="44" fontId="1" fillId="5" borderId="1" xfId="0" applyNumberFormat="1" applyFont="1" applyFill="1" applyBorder="1"/>
    <xf numFmtId="10" fontId="1" fillId="5" borderId="2" xfId="0" applyNumberFormat="1" applyFont="1" applyFill="1" applyBorder="1"/>
    <xf numFmtId="44" fontId="1" fillId="5" borderId="2" xfId="0" applyNumberFormat="1" applyFont="1" applyFill="1" applyBorder="1"/>
    <xf numFmtId="0" fontId="0" fillId="5" borderId="0" xfId="0" applyFill="1"/>
    <xf numFmtId="9" fontId="0" fillId="5" borderId="0" xfId="0" applyNumberFormat="1" applyFill="1"/>
    <xf numFmtId="0" fontId="1" fillId="5" borderId="0" xfId="0" applyFont="1" applyFill="1"/>
    <xf numFmtId="10" fontId="1" fillId="6" borderId="0" xfId="0" quotePrefix="1" applyNumberFormat="1" applyFont="1" applyFill="1" applyAlignment="1">
      <alignment horizontal="center"/>
    </xf>
    <xf numFmtId="0" fontId="1" fillId="6" borderId="0" xfId="0" quotePrefix="1" applyFont="1" applyFill="1" applyAlignment="1">
      <alignment horizontal="center"/>
    </xf>
    <xf numFmtId="10" fontId="0" fillId="6" borderId="0" xfId="0" applyNumberFormat="1" applyFill="1"/>
    <xf numFmtId="44" fontId="0" fillId="6" borderId="0" xfId="0" applyNumberFormat="1" applyFill="1"/>
    <xf numFmtId="10" fontId="0" fillId="6" borderId="3" xfId="0" applyNumberFormat="1" applyFill="1" applyBorder="1"/>
    <xf numFmtId="44" fontId="0" fillId="6" borderId="3" xfId="0" applyNumberFormat="1" applyFill="1" applyBorder="1"/>
    <xf numFmtId="10" fontId="1" fillId="6" borderId="0" xfId="0" applyNumberFormat="1" applyFont="1" applyFill="1"/>
    <xf numFmtId="44" fontId="1" fillId="6" borderId="0" xfId="0" applyNumberFormat="1" applyFont="1" applyFill="1"/>
    <xf numFmtId="10" fontId="1" fillId="6" borderId="1" xfId="0" applyNumberFormat="1" applyFont="1" applyFill="1" applyBorder="1"/>
    <xf numFmtId="44" fontId="1" fillId="6" borderId="1" xfId="0" applyNumberFormat="1" applyFont="1" applyFill="1" applyBorder="1"/>
    <xf numFmtId="10" fontId="1" fillId="6" borderId="2" xfId="0" applyNumberFormat="1" applyFont="1" applyFill="1" applyBorder="1"/>
    <xf numFmtId="44" fontId="1" fillId="6" borderId="2" xfId="0" applyNumberFormat="1" applyFont="1" applyFill="1" applyBorder="1"/>
    <xf numFmtId="0" fontId="0" fillId="6" borderId="0" xfId="0" applyFill="1"/>
    <xf numFmtId="9" fontId="0" fillId="6" borderId="0" xfId="0" applyNumberFormat="1" applyFill="1"/>
    <xf numFmtId="0" fontId="1" fillId="6" borderId="0" xfId="0" applyFont="1" applyFill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164" fontId="0" fillId="3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164" fontId="0" fillId="6" borderId="0" xfId="0" applyNumberFormat="1" applyFill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3D2B-82A1-4FF9-84AA-50E777384AD2}">
  <dimension ref="A1:J41"/>
  <sheetViews>
    <sheetView tabSelected="1" topLeftCell="A6" workbookViewId="0">
      <selection activeCell="A42" sqref="A42"/>
    </sheetView>
  </sheetViews>
  <sheetFormatPr baseColWidth="10" defaultColWidth="11.3984375" defaultRowHeight="14.25" x14ac:dyDescent="0.45"/>
  <cols>
    <col min="1" max="1" width="30.265625" bestFit="1" customWidth="1"/>
    <col min="2" max="2" width="8.265625" customWidth="1"/>
    <col min="3" max="3" width="15.1328125" customWidth="1"/>
    <col min="4" max="4" width="8.1328125" bestFit="1" customWidth="1"/>
    <col min="5" max="5" width="13.3984375" customWidth="1"/>
    <col min="6" max="6" width="7.86328125" customWidth="1"/>
    <col min="7" max="7" width="14.265625" customWidth="1"/>
    <col min="8" max="8" width="8.1328125" bestFit="1" customWidth="1"/>
    <col min="9" max="9" width="15.1328125" customWidth="1"/>
    <col min="10" max="10" width="13.59765625" customWidth="1"/>
  </cols>
  <sheetData>
    <row r="1" spans="1:9" x14ac:dyDescent="0.45">
      <c r="A1" s="85" t="s">
        <v>35</v>
      </c>
      <c r="B1" s="85"/>
      <c r="C1" s="85"/>
      <c r="D1" s="85"/>
      <c r="E1" s="85"/>
      <c r="F1" s="85"/>
      <c r="G1" s="85"/>
      <c r="H1" s="85"/>
      <c r="I1" s="85"/>
    </row>
    <row r="3" spans="1:9" x14ac:dyDescent="0.45">
      <c r="A3" s="10" t="s">
        <v>0</v>
      </c>
      <c r="B3" s="10"/>
      <c r="C3" s="10"/>
      <c r="D3" s="10"/>
      <c r="E3" s="10"/>
      <c r="F3" s="10"/>
      <c r="G3" s="10"/>
      <c r="H3" s="10"/>
      <c r="I3" s="10"/>
    </row>
    <row r="4" spans="1:9" x14ac:dyDescent="0.45">
      <c r="B4" s="81" t="s">
        <v>1</v>
      </c>
      <c r="C4" s="81"/>
      <c r="D4" s="82" t="s">
        <v>2</v>
      </c>
      <c r="E4" s="82"/>
      <c r="F4" s="83" t="s">
        <v>3</v>
      </c>
      <c r="G4" s="83"/>
      <c r="H4" s="84" t="s">
        <v>4</v>
      </c>
      <c r="I4" s="84"/>
    </row>
    <row r="5" spans="1:9" x14ac:dyDescent="0.45">
      <c r="B5" s="13" t="s">
        <v>5</v>
      </c>
      <c r="C5" s="13" t="s">
        <v>6</v>
      </c>
      <c r="D5" s="27" t="s">
        <v>5</v>
      </c>
      <c r="E5" s="28" t="s">
        <v>6</v>
      </c>
      <c r="F5" s="42" t="s">
        <v>5</v>
      </c>
      <c r="G5" s="43" t="s">
        <v>6</v>
      </c>
      <c r="H5" s="57" t="s">
        <v>5</v>
      </c>
      <c r="I5" s="58" t="s">
        <v>6</v>
      </c>
    </row>
    <row r="6" spans="1:9" x14ac:dyDescent="0.45">
      <c r="A6" t="s">
        <v>7</v>
      </c>
      <c r="B6" s="14"/>
      <c r="C6" s="15">
        <v>64.5</v>
      </c>
      <c r="D6" s="29"/>
      <c r="E6" s="30">
        <v>52</v>
      </c>
      <c r="F6" s="44"/>
      <c r="G6" s="45">
        <v>45</v>
      </c>
      <c r="H6" s="59"/>
      <c r="I6" s="60">
        <v>38</v>
      </c>
    </row>
    <row r="7" spans="1:9" x14ac:dyDescent="0.45">
      <c r="A7" s="9" t="s">
        <v>8</v>
      </c>
      <c r="B7" s="16">
        <v>0.25</v>
      </c>
      <c r="C7" s="17">
        <f>ROUND(C6*B7,2)</f>
        <v>16.13</v>
      </c>
      <c r="D7" s="31">
        <v>0.25</v>
      </c>
      <c r="E7" s="32">
        <f>ROUND(E6*D7,2)</f>
        <v>13</v>
      </c>
      <c r="F7" s="46">
        <v>0.25</v>
      </c>
      <c r="G7" s="47">
        <f>ROUND(G6*F7,2)</f>
        <v>11.25</v>
      </c>
      <c r="H7" s="61">
        <v>0.25</v>
      </c>
      <c r="I7" s="62">
        <f>ROUND(I6*H7,2)</f>
        <v>9.5</v>
      </c>
    </row>
    <row r="8" spans="1:9" x14ac:dyDescent="0.45">
      <c r="A8" s="1" t="s">
        <v>9</v>
      </c>
      <c r="B8" s="14"/>
      <c r="C8" s="15">
        <f>C6-C7</f>
        <v>48.370000000000005</v>
      </c>
      <c r="D8" s="29"/>
      <c r="E8" s="30">
        <f>E6-E7</f>
        <v>39</v>
      </c>
      <c r="F8" s="44"/>
      <c r="G8" s="45">
        <f>G6-G7</f>
        <v>33.75</v>
      </c>
      <c r="H8" s="59"/>
      <c r="I8" s="60">
        <f>I6-I7</f>
        <v>28.5</v>
      </c>
    </row>
    <row r="9" spans="1:9" x14ac:dyDescent="0.45">
      <c r="A9" s="9" t="s">
        <v>10</v>
      </c>
      <c r="B9" s="16">
        <v>0.02</v>
      </c>
      <c r="C9" s="17">
        <f>ROUND(C8*B9,2)</f>
        <v>0.97</v>
      </c>
      <c r="D9" s="31">
        <v>0.02</v>
      </c>
      <c r="E9" s="32">
        <f>ROUND(E8*D9,2)</f>
        <v>0.78</v>
      </c>
      <c r="F9" s="46">
        <v>0.02</v>
      </c>
      <c r="G9" s="47">
        <f>ROUND(G8*F9,2)</f>
        <v>0.68</v>
      </c>
      <c r="H9" s="61">
        <v>0.02</v>
      </c>
      <c r="I9" s="62">
        <f>ROUND(I8*H9,2)</f>
        <v>0.56999999999999995</v>
      </c>
    </row>
    <row r="10" spans="1:9" x14ac:dyDescent="0.45">
      <c r="A10" s="1" t="s">
        <v>11</v>
      </c>
      <c r="B10" s="14"/>
      <c r="C10" s="15">
        <f>C8-C9</f>
        <v>47.400000000000006</v>
      </c>
      <c r="D10" s="29"/>
      <c r="E10" s="30">
        <f>E8-E9</f>
        <v>38.22</v>
      </c>
      <c r="F10" s="44"/>
      <c r="G10" s="45">
        <f>G8-G9</f>
        <v>33.07</v>
      </c>
      <c r="H10" s="59"/>
      <c r="I10" s="60">
        <f>I8-I9</f>
        <v>27.93</v>
      </c>
    </row>
    <row r="11" spans="1:9" x14ac:dyDescent="0.45">
      <c r="A11" s="9" t="s">
        <v>12</v>
      </c>
      <c r="B11" s="16"/>
      <c r="C11" s="17">
        <v>0</v>
      </c>
      <c r="D11" s="31"/>
      <c r="E11" s="32">
        <v>0</v>
      </c>
      <c r="F11" s="46"/>
      <c r="G11" s="47">
        <v>0</v>
      </c>
      <c r="H11" s="61"/>
      <c r="I11" s="62">
        <v>0</v>
      </c>
    </row>
    <row r="12" spans="1:9" x14ac:dyDescent="0.45">
      <c r="A12" s="2" t="s">
        <v>13</v>
      </c>
      <c r="B12" s="18"/>
      <c r="C12" s="19">
        <f>C10+C11</f>
        <v>47.400000000000006</v>
      </c>
      <c r="D12" s="33"/>
      <c r="E12" s="34">
        <f>E10+E11</f>
        <v>38.22</v>
      </c>
      <c r="F12" s="48"/>
      <c r="G12" s="49">
        <f>G10+G11</f>
        <v>33.07</v>
      </c>
      <c r="H12" s="63"/>
      <c r="I12" s="64">
        <f>I10+I11</f>
        <v>27.93</v>
      </c>
    </row>
    <row r="13" spans="1:9" x14ac:dyDescent="0.45">
      <c r="A13" s="9" t="s">
        <v>14</v>
      </c>
      <c r="B13" s="16">
        <v>0.38</v>
      </c>
      <c r="C13" s="17">
        <f>ROUND(C12*B13,2)</f>
        <v>18.010000000000002</v>
      </c>
      <c r="D13" s="31">
        <v>0.38</v>
      </c>
      <c r="E13" s="32">
        <f>ROUND(E12*D13,2)</f>
        <v>14.52</v>
      </c>
      <c r="F13" s="46">
        <v>0.38</v>
      </c>
      <c r="G13" s="47">
        <f>ROUND(G12*F13,2)</f>
        <v>12.57</v>
      </c>
      <c r="H13" s="61">
        <v>0.38</v>
      </c>
      <c r="I13" s="62">
        <f>ROUND(I12*H13,2)</f>
        <v>10.61</v>
      </c>
    </row>
    <row r="14" spans="1:9" x14ac:dyDescent="0.45">
      <c r="A14" s="1" t="s">
        <v>15</v>
      </c>
      <c r="B14" s="14"/>
      <c r="C14" s="15">
        <f>C12+C13</f>
        <v>65.410000000000011</v>
      </c>
      <c r="D14" s="29"/>
      <c r="E14" s="30">
        <f>E12+E13</f>
        <v>52.739999999999995</v>
      </c>
      <c r="F14" s="44"/>
      <c r="G14" s="45">
        <f>G12+G13</f>
        <v>45.64</v>
      </c>
      <c r="H14" s="59"/>
      <c r="I14" s="60">
        <f>I12+I13</f>
        <v>38.54</v>
      </c>
    </row>
    <row r="15" spans="1:9" x14ac:dyDescent="0.45">
      <c r="A15" s="9" t="s">
        <v>16</v>
      </c>
      <c r="B15" s="16">
        <v>0.21</v>
      </c>
      <c r="C15" s="17">
        <f>ROUND(C14*B15,2)</f>
        <v>13.74</v>
      </c>
      <c r="D15" s="31">
        <v>0.21</v>
      </c>
      <c r="E15" s="32">
        <f>ROUND(E14*D15,2)</f>
        <v>11.08</v>
      </c>
      <c r="F15" s="46">
        <v>0.21</v>
      </c>
      <c r="G15" s="47">
        <f>ROUND(G14*F15,2)</f>
        <v>9.58</v>
      </c>
      <c r="H15" s="61">
        <v>0.21</v>
      </c>
      <c r="I15" s="62">
        <f>ROUND(I14*H15,2)</f>
        <v>8.09</v>
      </c>
    </row>
    <row r="16" spans="1:9" x14ac:dyDescent="0.45">
      <c r="A16" s="1" t="s">
        <v>17</v>
      </c>
      <c r="B16" s="14"/>
      <c r="C16" s="15">
        <f>C14+C15</f>
        <v>79.150000000000006</v>
      </c>
      <c r="D16" s="29"/>
      <c r="E16" s="30">
        <f>E14+E15</f>
        <v>63.819999999999993</v>
      </c>
      <c r="F16" s="44"/>
      <c r="G16" s="45">
        <f>G14+G15</f>
        <v>55.22</v>
      </c>
      <c r="H16" s="59"/>
      <c r="I16" s="60">
        <f>I14+I15</f>
        <v>46.629999999999995</v>
      </c>
    </row>
    <row r="17" spans="1:10" x14ac:dyDescent="0.45">
      <c r="A17" s="1" t="s">
        <v>18</v>
      </c>
      <c r="B17" s="14">
        <v>0.11</v>
      </c>
      <c r="C17" s="15">
        <f>ROUND(C16/(1-B17)*B17,2)</f>
        <v>9.7799999999999994</v>
      </c>
      <c r="D17" s="29">
        <v>0.11</v>
      </c>
      <c r="E17" s="30">
        <f>ROUND(E16/(1-D17)*D17,2)</f>
        <v>7.89</v>
      </c>
      <c r="F17" s="44">
        <v>0.11</v>
      </c>
      <c r="G17" s="45">
        <f>ROUND(G16/(1-F17)*F17,2)</f>
        <v>6.82</v>
      </c>
      <c r="H17" s="59">
        <v>0.11</v>
      </c>
      <c r="I17" s="60">
        <f>ROUND(I16/(1-H17)*H17,2)</f>
        <v>5.76</v>
      </c>
    </row>
    <row r="18" spans="1:10" ht="14.65" thickBot="1" x14ac:dyDescent="0.5">
      <c r="A18" s="8" t="s">
        <v>19</v>
      </c>
      <c r="B18" s="20"/>
      <c r="C18" s="21">
        <f>C16+C17</f>
        <v>88.93</v>
      </c>
      <c r="D18" s="35"/>
      <c r="E18" s="36">
        <f>E16+E17</f>
        <v>71.709999999999994</v>
      </c>
      <c r="F18" s="50"/>
      <c r="G18" s="51">
        <f>G16+G17</f>
        <v>62.04</v>
      </c>
      <c r="H18" s="65"/>
      <c r="I18" s="66">
        <f>I16+I17</f>
        <v>52.389999999999993</v>
      </c>
    </row>
    <row r="19" spans="1:10" ht="15" thickTop="1" thickBot="1" x14ac:dyDescent="0.5">
      <c r="A19" s="7" t="s">
        <v>20</v>
      </c>
      <c r="B19" s="22">
        <v>1.19</v>
      </c>
      <c r="C19" s="23">
        <f>C18*B19</f>
        <v>105.8267</v>
      </c>
      <c r="D19" s="37">
        <v>1.19</v>
      </c>
      <c r="E19" s="38">
        <f>E18*D19</f>
        <v>85.33489999999999</v>
      </c>
      <c r="F19" s="52">
        <v>1.19</v>
      </c>
      <c r="G19" s="53">
        <f>G18*F19</f>
        <v>73.82759999999999</v>
      </c>
      <c r="H19" s="67">
        <v>1.19</v>
      </c>
      <c r="I19" s="68">
        <f>I18*H19</f>
        <v>62.34409999999999</v>
      </c>
    </row>
    <row r="20" spans="1:10" ht="14.65" thickTop="1" x14ac:dyDescent="0.45">
      <c r="A20" s="2"/>
      <c r="B20" s="18"/>
      <c r="C20" s="19"/>
      <c r="D20" s="33"/>
      <c r="E20" s="34"/>
      <c r="F20" s="48"/>
      <c r="G20" s="49"/>
      <c r="H20" s="63"/>
      <c r="I20" s="64"/>
    </row>
    <row r="21" spans="1:10" x14ac:dyDescent="0.45">
      <c r="A21" s="2" t="s">
        <v>21</v>
      </c>
      <c r="B21" s="18"/>
      <c r="C21" s="19">
        <v>290</v>
      </c>
      <c r="D21" s="33"/>
      <c r="E21" s="34">
        <v>290</v>
      </c>
      <c r="F21" s="48"/>
      <c r="G21" s="49">
        <v>220</v>
      </c>
      <c r="H21" s="63"/>
      <c r="I21" s="64">
        <v>260</v>
      </c>
    </row>
    <row r="23" spans="1:10" x14ac:dyDescent="0.45">
      <c r="A23" s="10" t="s">
        <v>22</v>
      </c>
      <c r="B23" s="10"/>
      <c r="C23" s="10"/>
      <c r="D23" s="10"/>
      <c r="E23" s="10"/>
      <c r="F23" s="10"/>
      <c r="G23" s="10"/>
      <c r="H23" s="10"/>
      <c r="I23" s="10"/>
    </row>
    <row r="24" spans="1:10" ht="27.75" customHeight="1" x14ac:dyDescent="0.45">
      <c r="A24" s="11" t="s">
        <v>23</v>
      </c>
      <c r="B24" s="2"/>
      <c r="C24" s="2"/>
      <c r="D24" s="2"/>
      <c r="E24" s="2"/>
      <c r="F24" s="2"/>
      <c r="G24" s="2"/>
      <c r="H24" s="2"/>
      <c r="I24" s="2"/>
    </row>
    <row r="25" spans="1:10" x14ac:dyDescent="0.45">
      <c r="B25" s="81" t="s">
        <v>1</v>
      </c>
      <c r="C25" s="81"/>
      <c r="D25" s="82" t="s">
        <v>2</v>
      </c>
      <c r="E25" s="82"/>
      <c r="F25" s="83" t="s">
        <v>3</v>
      </c>
      <c r="G25" s="83"/>
      <c r="H25" s="84" t="s">
        <v>4</v>
      </c>
      <c r="I25" s="84"/>
      <c r="J25" s="80" t="s">
        <v>24</v>
      </c>
    </row>
    <row r="26" spans="1:10" x14ac:dyDescent="0.45">
      <c r="B26" s="13" t="s">
        <v>5</v>
      </c>
      <c r="C26" s="13" t="s">
        <v>6</v>
      </c>
      <c r="D26" s="27" t="s">
        <v>5</v>
      </c>
      <c r="E26" s="28" t="s">
        <v>6</v>
      </c>
      <c r="F26" s="42" t="s">
        <v>5</v>
      </c>
      <c r="G26" s="43" t="s">
        <v>6</v>
      </c>
      <c r="H26" s="57" t="s">
        <v>5</v>
      </c>
      <c r="I26" s="58" t="s">
        <v>6</v>
      </c>
    </row>
    <row r="27" spans="1:10" x14ac:dyDescent="0.45">
      <c r="A27" t="s">
        <v>25</v>
      </c>
      <c r="B27" s="24"/>
      <c r="C27" s="15">
        <v>134.94999999999999</v>
      </c>
      <c r="D27" s="39"/>
      <c r="E27" s="30">
        <v>94.95</v>
      </c>
      <c r="F27" s="54"/>
      <c r="G27" s="45">
        <v>89.95</v>
      </c>
      <c r="H27" s="69"/>
      <c r="I27" s="60">
        <v>79.95</v>
      </c>
    </row>
    <row r="28" spans="1:10" x14ac:dyDescent="0.45">
      <c r="A28" t="s">
        <v>26</v>
      </c>
      <c r="B28" s="25">
        <v>0.19</v>
      </c>
      <c r="C28" s="15">
        <f>ROUND(C27/(1+B28),2)</f>
        <v>113.4</v>
      </c>
      <c r="D28" s="40">
        <v>0.19</v>
      </c>
      <c r="E28" s="30">
        <f>ROUND(E27/(1+D28),2)</f>
        <v>79.790000000000006</v>
      </c>
      <c r="F28" s="55">
        <v>0.19</v>
      </c>
      <c r="G28" s="45">
        <f>ROUND(G27/(1+F28),2)</f>
        <v>75.59</v>
      </c>
      <c r="H28" s="70">
        <v>0.19</v>
      </c>
      <c r="I28" s="60">
        <f>ROUND(I27/(1+H28),2)</f>
        <v>67.180000000000007</v>
      </c>
    </row>
    <row r="29" spans="1:10" x14ac:dyDescent="0.45">
      <c r="A29" t="s">
        <v>27</v>
      </c>
      <c r="B29" s="24"/>
      <c r="C29" s="15">
        <f>C18</f>
        <v>88.93</v>
      </c>
      <c r="D29" s="39"/>
      <c r="E29" s="30">
        <f>E18</f>
        <v>71.709999999999994</v>
      </c>
      <c r="F29" s="54"/>
      <c r="G29" s="45">
        <f>G18</f>
        <v>62.04</v>
      </c>
      <c r="H29" s="69"/>
      <c r="I29" s="60">
        <f>I18</f>
        <v>52.389999999999993</v>
      </c>
    </row>
    <row r="30" spans="1:10" x14ac:dyDescent="0.45">
      <c r="A30" s="2" t="s">
        <v>28</v>
      </c>
      <c r="B30" s="26"/>
      <c r="C30" s="19">
        <f>C28-C29</f>
        <v>24.47</v>
      </c>
      <c r="D30" s="41"/>
      <c r="E30" s="34">
        <f>E28-E29</f>
        <v>8.0800000000000125</v>
      </c>
      <c r="F30" s="56"/>
      <c r="G30" s="49">
        <f>G28-G29</f>
        <v>13.550000000000004</v>
      </c>
      <c r="H30" s="71"/>
      <c r="I30" s="64">
        <f>I28-I29</f>
        <v>14.790000000000013</v>
      </c>
    </row>
    <row r="31" spans="1:10" x14ac:dyDescent="0.45">
      <c r="A31" t="s">
        <v>29</v>
      </c>
      <c r="B31" s="24"/>
      <c r="C31" s="76">
        <v>250</v>
      </c>
      <c r="D31" s="39"/>
      <c r="E31" s="77">
        <v>200</v>
      </c>
      <c r="F31" s="54"/>
      <c r="G31" s="78">
        <v>400</v>
      </c>
      <c r="H31" s="69"/>
      <c r="I31" s="79">
        <v>350</v>
      </c>
    </row>
    <row r="32" spans="1:10" ht="14.65" thickBot="1" x14ac:dyDescent="0.5">
      <c r="A32" s="5" t="s">
        <v>30</v>
      </c>
      <c r="B32" s="72"/>
      <c r="C32" s="21">
        <f>C31*C30</f>
        <v>6117.5</v>
      </c>
      <c r="D32" s="73"/>
      <c r="E32" s="36">
        <f>E31*E30</f>
        <v>1616.0000000000025</v>
      </c>
      <c r="F32" s="74"/>
      <c r="G32" s="51">
        <f>G31*G30</f>
        <v>5420.0000000000018</v>
      </c>
      <c r="H32" s="75"/>
      <c r="I32" s="66">
        <f>I31*I30</f>
        <v>5176.5000000000045</v>
      </c>
      <c r="J32" s="6">
        <f>SUM(C32:I32)</f>
        <v>18330.000000000007</v>
      </c>
    </row>
    <row r="33" spans="1:10" ht="14.65" thickTop="1" x14ac:dyDescent="0.45">
      <c r="A33" t="s">
        <v>31</v>
      </c>
      <c r="B33" s="24"/>
      <c r="C33" s="15">
        <f>C31*C15</f>
        <v>3435</v>
      </c>
      <c r="D33" s="39"/>
      <c r="E33" s="30">
        <f>E31*E15</f>
        <v>2216</v>
      </c>
      <c r="F33" s="54"/>
      <c r="G33" s="45">
        <f>G31*G15</f>
        <v>3832</v>
      </c>
      <c r="H33" s="69"/>
      <c r="I33" s="60">
        <f>I31*I15</f>
        <v>2831.5</v>
      </c>
      <c r="J33" s="4">
        <f t="shared" ref="J33:J34" si="0">SUM(C33:I33)</f>
        <v>12314.5</v>
      </c>
    </row>
    <row r="34" spans="1:10" x14ac:dyDescent="0.45">
      <c r="A34" t="s">
        <v>32</v>
      </c>
      <c r="B34" s="24"/>
      <c r="C34" s="15">
        <f>C28*C31</f>
        <v>28350</v>
      </c>
      <c r="D34" s="39"/>
      <c r="E34" s="30">
        <f>E28*E31</f>
        <v>15958.000000000002</v>
      </c>
      <c r="F34" s="54"/>
      <c r="G34" s="45">
        <f>G28*G31</f>
        <v>30236</v>
      </c>
      <c r="H34" s="69"/>
      <c r="I34" s="60">
        <f>I28*I31</f>
        <v>23513.000000000004</v>
      </c>
      <c r="J34" s="4">
        <f t="shared" si="0"/>
        <v>98057</v>
      </c>
    </row>
    <row r="35" spans="1:10" x14ac:dyDescent="0.45">
      <c r="A35" t="s">
        <v>33</v>
      </c>
      <c r="B35" s="24"/>
      <c r="C35" s="14">
        <f>C33/C34</f>
        <v>0.12116402116402117</v>
      </c>
      <c r="D35" s="39"/>
      <c r="E35" s="29">
        <f>E33/E34</f>
        <v>0.13886451936332872</v>
      </c>
      <c r="F35" s="54"/>
      <c r="G35" s="44">
        <f>G33/G34</f>
        <v>0.12673634078581822</v>
      </c>
      <c r="H35" s="69"/>
      <c r="I35" s="59">
        <f>I33/I34</f>
        <v>0.120422744864543</v>
      </c>
      <c r="J35" s="3">
        <f>J33/J34</f>
        <v>0.1255851188594389</v>
      </c>
    </row>
    <row r="37" spans="1:10" x14ac:dyDescent="0.45">
      <c r="B37" s="12" t="s">
        <v>34</v>
      </c>
      <c r="C37" s="4">
        <f>J32</f>
        <v>18330.000000000007</v>
      </c>
    </row>
    <row r="39" spans="1:10" x14ac:dyDescent="0.45">
      <c r="A39" t="s">
        <v>36</v>
      </c>
    </row>
    <row r="40" spans="1:10" x14ac:dyDescent="0.45">
      <c r="A40" t="s">
        <v>37</v>
      </c>
    </row>
    <row r="41" spans="1:10" x14ac:dyDescent="0.45">
      <c r="A41" t="s">
        <v>38</v>
      </c>
    </row>
  </sheetData>
  <mergeCells count="9">
    <mergeCell ref="B25:C25"/>
    <mergeCell ref="D25:E25"/>
    <mergeCell ref="F25:G25"/>
    <mergeCell ref="H25:I25"/>
    <mergeCell ref="A1:I1"/>
    <mergeCell ref="B4:C4"/>
    <mergeCell ref="D4:E4"/>
    <mergeCell ref="F4:G4"/>
    <mergeCell ref="H4:I4"/>
  </mergeCells>
  <pageMargins left="0.7" right="0.7" top="0.78740157499999996" bottom="0.78740157499999996" header="0.3" footer="0.3"/>
  <pageSetup paperSize="9" orientation="portrait" r:id="rId1"/>
  <ignoredErrors>
    <ignoredError sqref="C8 E8 G8 I8 C13:I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Kalkulation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Berger</dc:creator>
  <cp:keywords/>
  <dc:description/>
  <cp:lastModifiedBy>Andreas Berger</cp:lastModifiedBy>
  <cp:revision/>
  <dcterms:created xsi:type="dcterms:W3CDTF">2021-05-08T16:58:04Z</dcterms:created>
  <dcterms:modified xsi:type="dcterms:W3CDTF">2023-04-02T12:06:54Z</dcterms:modified>
  <cp:category/>
  <cp:contentStatus/>
</cp:coreProperties>
</file>